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FT-N058 FANGTIAN" sheetId="23" r:id="rId1"/>
  </sheets>
  <definedNames>
    <definedName name="_xlnm.Print_Area" localSheetId="0">'FT-N058 FANGTIAN'!$A$1:$I$49</definedName>
  </definedNames>
  <calcPr calcId="145621"/>
</workbook>
</file>

<file path=xl/calcChain.xml><?xml version="1.0" encoding="utf-8"?>
<calcChain xmlns="http://schemas.openxmlformats.org/spreadsheetml/2006/main">
  <c r="B44" i="23" l="1"/>
  <c r="B16" i="23" l="1"/>
  <c r="B27" i="23" l="1"/>
  <c r="B29" i="23" s="1"/>
  <c r="B30" i="23" s="1"/>
  <c r="B22" i="23"/>
  <c r="B21" i="23"/>
  <c r="B18" i="23"/>
  <c r="B36" i="23" l="1"/>
  <c r="B39" i="23" s="1"/>
  <c r="B31" i="23"/>
  <c r="B32" i="23" s="1"/>
  <c r="B33" i="23" s="1"/>
  <c r="B37" i="23"/>
  <c r="B23" i="23"/>
  <c r="B24" i="23"/>
  <c r="B26" i="23"/>
  <c r="B41" i="23" l="1"/>
  <c r="B42" i="23" s="1"/>
  <c r="B43" i="23" s="1"/>
  <c r="B40" i="23"/>
</calcChain>
</file>

<file path=xl/sharedStrings.xml><?xml version="1.0" encoding="utf-8"?>
<sst xmlns="http://schemas.openxmlformats.org/spreadsheetml/2006/main" count="45" uniqueCount="43">
  <si>
    <t>Carton Volume, CBM</t>
  </si>
  <si>
    <t>Total quantity cartons</t>
  </si>
  <si>
    <t>Total Volume, CBM</t>
  </si>
  <si>
    <t>Package</t>
  </si>
  <si>
    <t xml:space="preserve">Price per piece, (USD) </t>
  </si>
  <si>
    <t>Order Quantity, pcs:</t>
  </si>
  <si>
    <t xml:space="preserve">Quote </t>
  </si>
  <si>
    <t>Total Value EXW, (USD):</t>
  </si>
  <si>
    <t xml:space="preserve">Carton Gross Weight, kg  </t>
  </si>
  <si>
    <t>Carton dimensions,cm</t>
  </si>
  <si>
    <t>Certificates &amp; Standards:</t>
  </si>
  <si>
    <t>Total weight, kg</t>
  </si>
  <si>
    <t>Chargeable  weight per carton</t>
  </si>
  <si>
    <t>Shipping per Carton, (USD)</t>
  </si>
  <si>
    <t>Shipping by Air</t>
  </si>
  <si>
    <t>Airfreight  per kg,  (USD)</t>
  </si>
  <si>
    <t>Airfreight per Carton, (USD)</t>
  </si>
  <si>
    <t>Airfreight per Mask, (USD)</t>
  </si>
  <si>
    <t>Total Freight  charges , (USD)</t>
  </si>
  <si>
    <t>Subject to change and prior sale</t>
  </si>
  <si>
    <t>Balance before shipping</t>
  </si>
  <si>
    <t>Deposit with Purchase Order</t>
  </si>
  <si>
    <t>Cartons</t>
  </si>
  <si>
    <t xml:space="preserve">CNF per Mask Landed </t>
  </si>
  <si>
    <t>Quantity mask</t>
  </si>
  <si>
    <t>Shipping freight</t>
  </si>
  <si>
    <t>Shipping per Mask, (USD)</t>
  </si>
  <si>
    <t>Value  EXW, (USD)</t>
  </si>
  <si>
    <t>Total Value CNF, (USD)</t>
  </si>
  <si>
    <t>CNF per Mask</t>
  </si>
  <si>
    <t>QTY Inner boxes per Carton</t>
  </si>
  <si>
    <t>QTY Masks per Carton, pcs</t>
  </si>
  <si>
    <t xml:space="preserve">Item Brand: Fangtian </t>
  </si>
  <si>
    <t xml:space="preserve">QTY Masks per inner box </t>
  </si>
  <si>
    <t>NIOSH</t>
  </si>
  <si>
    <t xml:space="preserve">BFE&gt;98%  </t>
  </si>
  <si>
    <t>Factory Location: Suzhou Jiangsu , China</t>
  </si>
  <si>
    <t>Incoterms :  EXW Suzhou Jiangsu , China</t>
  </si>
  <si>
    <t>Terms of Trade TBA</t>
  </si>
  <si>
    <t>N-95 FT-N058</t>
  </si>
  <si>
    <t>Model: FT-N058 N95</t>
  </si>
  <si>
    <t>Quantity of containers 40FT-67CBM</t>
  </si>
  <si>
    <t>Shipping by sea 40ft  container - 67CBM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</si>
</sst>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#,##0.00;\-&quot;$&quot;#,##0.00"/>
    <numFmt numFmtId="165" formatCode="_ * #,##0.00_ ;_ * \-#,##0.00_ ;_ * &quot;-&quot;??_ ;_ @_ "/>
    <numFmt numFmtId="166" formatCode="#,##0_ ;\-#,##0\ "/>
    <numFmt numFmtId="167" formatCode="#,##0.00_ ;\-#,##0.00\ "/>
    <numFmt numFmtId="168" formatCode="&quot;$&quot;#,##0.00"/>
    <numFmt numFmtId="169" formatCode="&quot;$&quot;#,##0.000"/>
    <numFmt numFmtId="170" formatCode="0;[Red]0"/>
    <numFmt numFmtId="171" formatCode="#,##0.00;[Red]#,##0.00"/>
    <numFmt numFmtId="172" formatCode="&quot;$&quot;#,##0;[Red]&quot;$&quot;#,##0"/>
    <numFmt numFmtId="173" formatCode="&quot;$&quot;#,##0"/>
    <numFmt numFmtId="174" formatCode="&quot;$&quot;#,##0.00;[Red]&quot;$&quot;#,##0.00"/>
    <numFmt numFmtId="175" formatCode="#,##0;[Red]#,##0"/>
    <numFmt numFmtId="176" formatCode="&quot;$&quot;#,##0.000;[Red]&quot;$&quot;#,##0.000"/>
  </numFmts>
  <fonts count="14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165" fontId="4" fillId="2" borderId="0" xfId="1" applyFont="1" applyFill="1" applyBorder="1" applyAlignment="1">
      <alignment horizontal="center" vertical="center"/>
    </xf>
    <xf numFmtId="165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6" fontId="4" fillId="2" borderId="1" xfId="1" applyNumberFormat="1" applyFont="1" applyFill="1" applyBorder="1" applyAlignment="1">
      <alignment horizontal="left"/>
    </xf>
    <xf numFmtId="167" fontId="4" fillId="2" borderId="1" xfId="1" applyNumberFormat="1" applyFont="1" applyFill="1" applyBorder="1" applyAlignment="1">
      <alignment horizontal="left"/>
    </xf>
    <xf numFmtId="0" fontId="4" fillId="2" borderId="1" xfId="0" applyFont="1" applyFill="1" applyBorder="1">
      <alignment vertical="center"/>
    </xf>
    <xf numFmtId="171" fontId="4" fillId="2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169" fontId="4" fillId="0" borderId="0" xfId="0" applyNumberFormat="1" applyFont="1" applyAlignment="1">
      <alignment horizontal="center" vertical="center"/>
    </xf>
    <xf numFmtId="0" fontId="7" fillId="3" borderId="3" xfId="0" applyFont="1" applyFill="1" applyBorder="1">
      <alignment vertical="center"/>
    </xf>
    <xf numFmtId="170" fontId="7" fillId="3" borderId="4" xfId="0" applyNumberFormat="1" applyFont="1" applyFill="1" applyBorder="1" applyAlignment="1">
      <alignment horizontal="right" vertical="center"/>
    </xf>
    <xf numFmtId="3" fontId="7" fillId="3" borderId="4" xfId="0" applyNumberFormat="1" applyFont="1" applyFill="1" applyBorder="1" applyAlignment="1">
      <alignment horizontal="right" vertical="center"/>
    </xf>
    <xf numFmtId="0" fontId="7" fillId="3" borderId="5" xfId="0" applyFont="1" applyFill="1" applyBorder="1">
      <alignment vertical="center"/>
    </xf>
    <xf numFmtId="3" fontId="7" fillId="3" borderId="6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165" fontId="7" fillId="2" borderId="0" xfId="1" applyFont="1" applyFill="1" applyBorder="1" applyAlignment="1">
      <alignment vertical="center"/>
    </xf>
    <xf numFmtId="168" fontId="7" fillId="2" borderId="1" xfId="0" applyNumberFormat="1" applyFont="1" applyFill="1" applyBorder="1" applyAlignment="1">
      <alignment horizontal="left" vertical="center"/>
    </xf>
    <xf numFmtId="169" fontId="7" fillId="2" borderId="1" xfId="0" applyNumberFormat="1" applyFont="1" applyFill="1" applyBorder="1" applyAlignment="1">
      <alignment horizontal="left" vertical="center"/>
    </xf>
    <xf numFmtId="9" fontId="4" fillId="2" borderId="0" xfId="2" applyFont="1" applyFill="1" applyBorder="1" applyAlignment="1">
      <alignment vertical="center"/>
    </xf>
    <xf numFmtId="0" fontId="8" fillId="0" borderId="0" xfId="0" applyFont="1">
      <alignment vertical="center"/>
    </xf>
    <xf numFmtId="172" fontId="7" fillId="2" borderId="1" xfId="0" applyNumberFormat="1" applyFont="1" applyFill="1" applyBorder="1" applyAlignment="1">
      <alignment horizontal="left" vertical="center"/>
    </xf>
    <xf numFmtId="173" fontId="7" fillId="2" borderId="1" xfId="0" applyNumberFormat="1" applyFont="1" applyFill="1" applyBorder="1" applyAlignment="1">
      <alignment horizontal="left" vertical="center"/>
    </xf>
    <xf numFmtId="0" fontId="6" fillId="3" borderId="3" xfId="0" applyFont="1" applyFill="1" applyBorder="1">
      <alignment vertical="center"/>
    </xf>
    <xf numFmtId="168" fontId="6" fillId="3" borderId="4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171" fontId="4" fillId="2" borderId="13" xfId="1" applyNumberFormat="1" applyFont="1" applyFill="1" applyBorder="1" applyAlignment="1">
      <alignment horizontal="left"/>
    </xf>
    <xf numFmtId="0" fontId="7" fillId="4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7" fillId="0" borderId="1" xfId="0" applyFont="1" applyBorder="1">
      <alignment vertical="center"/>
    </xf>
    <xf numFmtId="1" fontId="7" fillId="4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175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10" fillId="4" borderId="1" xfId="0" applyFont="1" applyFill="1" applyBorder="1">
      <alignment vertical="center"/>
    </xf>
    <xf numFmtId="170" fontId="10" fillId="4" borderId="1" xfId="0" applyNumberFormat="1" applyFont="1" applyFill="1" applyBorder="1">
      <alignment vertical="center"/>
    </xf>
    <xf numFmtId="0" fontId="10" fillId="2" borderId="7" xfId="0" applyFont="1" applyFill="1" applyBorder="1" applyAlignment="1">
      <alignment horizontal="left" vertical="center"/>
    </xf>
    <xf numFmtId="167" fontId="10" fillId="2" borderId="7" xfId="1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168" fontId="11" fillId="2" borderId="1" xfId="0" applyNumberFormat="1" applyFont="1" applyFill="1" applyBorder="1" applyAlignment="1">
      <alignment horizontal="left" vertical="center"/>
    </xf>
    <xf numFmtId="168" fontId="10" fillId="2" borderId="1" xfId="0" applyNumberFormat="1" applyFont="1" applyFill="1" applyBorder="1" applyAlignment="1">
      <alignment horizontal="left" vertical="center"/>
    </xf>
    <xf numFmtId="169" fontId="10" fillId="2" borderId="1" xfId="0" applyNumberFormat="1" applyFont="1" applyFill="1" applyBorder="1" applyAlignment="1">
      <alignment horizontal="left" vertical="center"/>
    </xf>
    <xf numFmtId="172" fontId="10" fillId="2" borderId="1" xfId="0" applyNumberFormat="1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174" fontId="10" fillId="0" borderId="1" xfId="0" applyNumberFormat="1" applyFont="1" applyBorder="1" applyAlignment="1">
      <alignment horizontal="left" vertical="center"/>
    </xf>
    <xf numFmtId="9" fontId="4" fillId="2" borderId="2" xfId="2" applyFont="1" applyFill="1" applyBorder="1" applyAlignment="1">
      <alignment vertical="center"/>
    </xf>
    <xf numFmtId="3" fontId="12" fillId="3" borderId="4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4" fontId="4" fillId="0" borderId="1" xfId="0" applyNumberFormat="1" applyFont="1" applyBorder="1" applyAlignment="1">
      <alignment horizontal="center" vertical="center"/>
    </xf>
    <xf numFmtId="168" fontId="13" fillId="2" borderId="1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0</xdr:row>
      <xdr:rowOff>180976</xdr:rowOff>
    </xdr:from>
    <xdr:to>
      <xdr:col>3</xdr:col>
      <xdr:colOff>1370541</xdr:colOff>
      <xdr:row>9</xdr:row>
      <xdr:rowOff>114922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C980B62-40D6-4424-81EA-D990AA4B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1" y="180976"/>
          <a:ext cx="1864782" cy="1997696"/>
        </a:xfrm>
        <a:prstGeom prst="rect">
          <a:avLst/>
        </a:prstGeom>
      </xdr:spPr>
    </xdr:pic>
    <xdr:clientData/>
  </xdr:twoCellAnchor>
  <xdr:twoCellAnchor editAs="oneCell">
    <xdr:from>
      <xdr:col>4</xdr:col>
      <xdr:colOff>123175</xdr:colOff>
      <xdr:row>0</xdr:row>
      <xdr:rowOff>238126</xdr:rowOff>
    </xdr:from>
    <xdr:to>
      <xdr:col>8</xdr:col>
      <xdr:colOff>343960</xdr:colOff>
      <xdr:row>11</xdr:row>
      <xdr:rowOff>95120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6EF632F3-AF3A-4932-A84C-21A1BE30B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0425" y="238126"/>
          <a:ext cx="3237035" cy="2349369"/>
        </a:xfrm>
        <a:prstGeom prst="rect">
          <a:avLst/>
        </a:prstGeom>
      </xdr:spPr>
    </xdr:pic>
    <xdr:clientData/>
  </xdr:twoCellAnchor>
  <xdr:twoCellAnchor editAs="oneCell">
    <xdr:from>
      <xdr:col>3</xdr:col>
      <xdr:colOff>1307042</xdr:colOff>
      <xdr:row>19</xdr:row>
      <xdr:rowOff>98077</xdr:rowOff>
    </xdr:from>
    <xdr:to>
      <xdr:col>6</xdr:col>
      <xdr:colOff>103434</xdr:colOff>
      <xdr:row>31</xdr:row>
      <xdr:rowOff>142875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2E3CE54C-732F-4541-9E7A-A5D270BCE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5542" y="3892202"/>
          <a:ext cx="1876142" cy="2203798"/>
        </a:xfrm>
        <a:prstGeom prst="rect">
          <a:avLst/>
        </a:prstGeom>
      </xdr:spPr>
    </xdr:pic>
    <xdr:clientData/>
  </xdr:twoCellAnchor>
  <xdr:twoCellAnchor editAs="oneCell">
    <xdr:from>
      <xdr:col>3</xdr:col>
      <xdr:colOff>746126</xdr:colOff>
      <xdr:row>32</xdr:row>
      <xdr:rowOff>116416</xdr:rowOff>
    </xdr:from>
    <xdr:to>
      <xdr:col>6</xdr:col>
      <xdr:colOff>532697</xdr:colOff>
      <xdr:row>45</xdr:row>
      <xdr:rowOff>37042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735D56F7-96B7-4B6E-97AA-373537016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626" y="6260041"/>
          <a:ext cx="2866321" cy="2127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zoomScale="90" zoomScaleNormal="90" workbookViewId="0">
      <selection activeCell="P26" sqref="O26:P26"/>
    </sheetView>
  </sheetViews>
  <sheetFormatPr defaultColWidth="9.140625" defaultRowHeight="12.75"/>
  <cols>
    <col min="1" max="1" width="42.5703125" style="1" customWidth="1"/>
    <col min="2" max="2" width="16" style="5" customWidth="1"/>
    <col min="3" max="3" width="8.85546875" style="1" customWidth="1"/>
    <col min="4" max="4" width="21.42578125" style="1" customWidth="1"/>
    <col min="5" max="5" width="13.5703125" style="1" customWidth="1"/>
    <col min="6" max="6" width="11.140625" style="1" bestFit="1" customWidth="1"/>
    <col min="7" max="7" width="11.42578125" style="1" customWidth="1"/>
    <col min="8" max="16384" width="9.140625" style="1"/>
  </cols>
  <sheetData>
    <row r="1" spans="1:11" ht="30" customHeight="1" thickBot="1">
      <c r="A1" s="71" t="s">
        <v>39</v>
      </c>
      <c r="B1" s="72"/>
      <c r="C1" s="65"/>
      <c r="D1" s="65"/>
      <c r="E1" s="66"/>
    </row>
    <row r="2" spans="1:11" ht="22.5" customHeight="1">
      <c r="A2" s="66" t="s">
        <v>40</v>
      </c>
      <c r="B2" s="67"/>
      <c r="C2" s="66"/>
      <c r="D2" s="66"/>
      <c r="E2" s="66"/>
    </row>
    <row r="3" spans="1:11" ht="18" customHeight="1">
      <c r="A3" s="77" t="s">
        <v>32</v>
      </c>
      <c r="B3" s="77"/>
    </row>
    <row r="4" spans="1:11" s="6" customFormat="1" ht="15.75" customHeight="1">
      <c r="A4" s="78" t="s">
        <v>10</v>
      </c>
      <c r="B4" s="78"/>
    </row>
    <row r="5" spans="1:11" ht="15.75" customHeight="1">
      <c r="A5" s="77" t="s">
        <v>34</v>
      </c>
      <c r="B5" s="77"/>
    </row>
    <row r="6" spans="1:11" ht="16.5" customHeight="1">
      <c r="A6" s="1" t="s">
        <v>35</v>
      </c>
    </row>
    <row r="7" spans="1:11" ht="16.5" customHeight="1"/>
    <row r="8" spans="1:11" ht="15">
      <c r="A8" s="77" t="s">
        <v>36</v>
      </c>
      <c r="B8" s="77"/>
      <c r="K8"/>
    </row>
    <row r="9" spans="1:11" ht="11.45" customHeight="1">
      <c r="F9" s="2"/>
    </row>
    <row r="10" spans="1:11" s="6" customFormat="1" ht="15">
      <c r="A10" s="79" t="s">
        <v>37</v>
      </c>
      <c r="B10" s="79"/>
      <c r="C10" s="16"/>
      <c r="D10" s="16"/>
      <c r="F10" s="16"/>
    </row>
    <row r="11" spans="1:11" s="6" customFormat="1" ht="20.25">
      <c r="A11" s="37" t="s">
        <v>4</v>
      </c>
      <c r="B11" s="70">
        <v>1.99</v>
      </c>
      <c r="C11" s="16"/>
      <c r="D11" s="16"/>
      <c r="F11" s="16"/>
    </row>
    <row r="12" spans="1:11" ht="15" customHeight="1">
      <c r="A12" s="2"/>
      <c r="B12" s="38"/>
      <c r="C12" s="2"/>
      <c r="D12" s="2"/>
      <c r="F12" s="2"/>
    </row>
    <row r="13" spans="1:11">
      <c r="A13" s="39" t="s">
        <v>3</v>
      </c>
      <c r="B13" s="3"/>
      <c r="C13" s="2"/>
      <c r="D13" s="2"/>
    </row>
    <row r="14" spans="1:11">
      <c r="A14" s="34" t="s">
        <v>33</v>
      </c>
      <c r="B14" s="8">
        <v>20</v>
      </c>
      <c r="C14" s="2"/>
      <c r="D14" s="2"/>
    </row>
    <row r="15" spans="1:11">
      <c r="A15" s="34" t="s">
        <v>30</v>
      </c>
      <c r="B15" s="8">
        <v>20</v>
      </c>
      <c r="C15" s="2"/>
      <c r="D15" s="2"/>
      <c r="H15" s="4"/>
    </row>
    <row r="16" spans="1:11">
      <c r="A16" s="8" t="s">
        <v>31</v>
      </c>
      <c r="B16" s="9">
        <f>B14*B15</f>
        <v>400</v>
      </c>
      <c r="C16" s="2"/>
      <c r="D16" s="2"/>
    </row>
    <row r="17" spans="1:5">
      <c r="A17" s="8" t="s">
        <v>8</v>
      </c>
      <c r="B17" s="10">
        <v>6.5</v>
      </c>
      <c r="C17" s="73" t="s">
        <v>9</v>
      </c>
      <c r="D17" s="74"/>
      <c r="E17" s="74"/>
    </row>
    <row r="18" spans="1:5" ht="13.5" thickBot="1">
      <c r="A18" s="8" t="s">
        <v>0</v>
      </c>
      <c r="B18" s="12">
        <f>C18*D18*E18/1000000</f>
        <v>7.5240000000000001E-2</v>
      </c>
      <c r="C18" s="35">
        <v>66</v>
      </c>
      <c r="D18" s="36">
        <v>30</v>
      </c>
      <c r="E18" s="13">
        <v>38</v>
      </c>
    </row>
    <row r="19" spans="1:5" ht="15.75">
      <c r="A19" s="75" t="s">
        <v>6</v>
      </c>
      <c r="B19" s="76"/>
      <c r="C19" s="38"/>
      <c r="D19" s="38"/>
      <c r="E19" s="5"/>
    </row>
    <row r="20" spans="1:5" ht="15.75">
      <c r="A20" s="14" t="s">
        <v>5</v>
      </c>
      <c r="B20" s="64">
        <v>1000000</v>
      </c>
      <c r="C20" s="38"/>
      <c r="D20" s="38"/>
      <c r="E20" s="5"/>
    </row>
    <row r="21" spans="1:5" s="6" customFormat="1" ht="15">
      <c r="A21" s="31" t="s">
        <v>7</v>
      </c>
      <c r="B21" s="32">
        <f>B11*B20</f>
        <v>1990000</v>
      </c>
      <c r="C21" s="40"/>
      <c r="D21" s="40"/>
      <c r="E21" s="7"/>
    </row>
    <row r="22" spans="1:5" s="6" customFormat="1" ht="14.25">
      <c r="A22" s="18" t="s">
        <v>1</v>
      </c>
      <c r="B22" s="19">
        <f>B20/B16</f>
        <v>2500</v>
      </c>
      <c r="C22" s="40"/>
      <c r="D22" s="40"/>
      <c r="E22" s="7"/>
    </row>
    <row r="23" spans="1:5" s="6" customFormat="1" ht="14.25">
      <c r="A23" s="18" t="s">
        <v>2</v>
      </c>
      <c r="B23" s="20">
        <f>B22*B18</f>
        <v>188.1</v>
      </c>
      <c r="C23" s="40"/>
      <c r="D23" s="40"/>
      <c r="E23" s="7"/>
    </row>
    <row r="24" spans="1:5" s="6" customFormat="1" ht="15" thickBot="1">
      <c r="A24" s="21" t="s">
        <v>11</v>
      </c>
      <c r="B24" s="22">
        <f>B22*B17</f>
        <v>16250</v>
      </c>
      <c r="C24" s="40"/>
      <c r="D24" s="40"/>
      <c r="E24" s="7"/>
    </row>
    <row r="25" spans="1:5">
      <c r="A25" s="41"/>
      <c r="B25" s="42"/>
      <c r="C25" s="38"/>
      <c r="D25" s="38"/>
      <c r="E25" s="5"/>
    </row>
    <row r="26" spans="1:5" s="6" customFormat="1" ht="14.25">
      <c r="A26" s="52" t="s">
        <v>14</v>
      </c>
      <c r="B26" s="53">
        <f>B22</f>
        <v>2500</v>
      </c>
      <c r="C26" s="44" t="s">
        <v>22</v>
      </c>
      <c r="D26" s="40"/>
      <c r="E26" s="7"/>
    </row>
    <row r="27" spans="1:5" s="6" customFormat="1" ht="14.25">
      <c r="A27" s="54" t="s">
        <v>12</v>
      </c>
      <c r="B27" s="55">
        <f>C18*D18*E18/6000</f>
        <v>12.54</v>
      </c>
      <c r="C27" s="24"/>
      <c r="D27" s="24"/>
    </row>
    <row r="28" spans="1:5" s="6" customFormat="1" ht="15">
      <c r="A28" s="56" t="s">
        <v>15</v>
      </c>
      <c r="B28" s="57">
        <v>10</v>
      </c>
      <c r="C28" s="16"/>
      <c r="D28" s="16"/>
    </row>
    <row r="29" spans="1:5" s="6" customFormat="1" ht="14.25">
      <c r="A29" s="56" t="s">
        <v>16</v>
      </c>
      <c r="B29" s="58">
        <f>B27*B28</f>
        <v>125.39999999999999</v>
      </c>
      <c r="C29" s="16"/>
      <c r="D29" s="16"/>
    </row>
    <row r="30" spans="1:5" s="6" customFormat="1" ht="14.25">
      <c r="A30" s="56" t="s">
        <v>17</v>
      </c>
      <c r="B30" s="59">
        <f>B29/B16</f>
        <v>0.3135</v>
      </c>
      <c r="C30" s="16"/>
      <c r="D30" s="16"/>
    </row>
    <row r="31" spans="1:5" s="6" customFormat="1" ht="14.25">
      <c r="A31" s="56" t="s">
        <v>18</v>
      </c>
      <c r="B31" s="60">
        <f>B22*B27*B28</f>
        <v>313499.99999999994</v>
      </c>
      <c r="C31" s="16"/>
      <c r="D31" s="16"/>
    </row>
    <row r="32" spans="1:5" s="33" customFormat="1" ht="15">
      <c r="A32" s="56" t="s">
        <v>28</v>
      </c>
      <c r="B32" s="60">
        <f>B21+B31</f>
        <v>2303500</v>
      </c>
      <c r="C32" s="45"/>
      <c r="D32" s="45"/>
    </row>
    <row r="33" spans="1:3" ht="14.25">
      <c r="A33" s="61" t="s">
        <v>23</v>
      </c>
      <c r="B33" s="62">
        <f>B32/B20</f>
        <v>2.3035000000000001</v>
      </c>
    </row>
    <row r="36" spans="1:3" ht="14.25">
      <c r="A36" s="43" t="s">
        <v>42</v>
      </c>
      <c r="B36" s="47">
        <f>67/B18</f>
        <v>890.48378522062728</v>
      </c>
      <c r="C36" s="46" t="s">
        <v>22</v>
      </c>
    </row>
    <row r="37" spans="1:3" ht="14.25">
      <c r="A37" s="48" t="s">
        <v>24</v>
      </c>
      <c r="B37" s="49">
        <f>B16*B36</f>
        <v>356193.51408825093</v>
      </c>
      <c r="C37" s="6"/>
    </row>
    <row r="38" spans="1:3" ht="14.25">
      <c r="A38" s="48" t="s">
        <v>25</v>
      </c>
      <c r="B38" s="30">
        <v>6500</v>
      </c>
      <c r="C38" s="6"/>
    </row>
    <row r="39" spans="1:3" ht="14.25">
      <c r="A39" s="23" t="s">
        <v>13</v>
      </c>
      <c r="B39" s="25">
        <f>B38/B36</f>
        <v>7.2994029850746269</v>
      </c>
      <c r="C39" s="6"/>
    </row>
    <row r="40" spans="1:3" ht="14.25">
      <c r="A40" s="23" t="s">
        <v>26</v>
      </c>
      <c r="B40" s="26">
        <f>B38/B37</f>
        <v>1.8248507462686567E-2</v>
      </c>
      <c r="C40" s="6"/>
    </row>
    <row r="41" spans="1:3" ht="14.25">
      <c r="A41" s="23" t="s">
        <v>27</v>
      </c>
      <c r="B41" s="26">
        <f>B11*B37</f>
        <v>708825.09303561936</v>
      </c>
      <c r="C41" s="6"/>
    </row>
    <row r="42" spans="1:3" ht="14.25">
      <c r="A42" s="23" t="s">
        <v>28</v>
      </c>
      <c r="B42" s="29">
        <f>B38+B41</f>
        <v>715325.09303561936</v>
      </c>
      <c r="C42" s="6"/>
    </row>
    <row r="43" spans="1:3" ht="14.25">
      <c r="A43" s="23" t="s">
        <v>29</v>
      </c>
      <c r="B43" s="50">
        <f>B42/B37</f>
        <v>2.0082485074626866</v>
      </c>
      <c r="C43" s="6"/>
    </row>
    <row r="44" spans="1:3">
      <c r="A44" s="68" t="s">
        <v>41</v>
      </c>
      <c r="B44" s="69">
        <f>B20/B37</f>
        <v>2.8074626865671641</v>
      </c>
    </row>
    <row r="45" spans="1:3">
      <c r="B45" s="17"/>
    </row>
    <row r="46" spans="1:3" s="6" customFormat="1" ht="15">
      <c r="A46" s="51" t="s">
        <v>38</v>
      </c>
      <c r="B46" s="7"/>
    </row>
    <row r="47" spans="1:3" ht="14.25" customHeight="1">
      <c r="A47" s="11" t="s">
        <v>21</v>
      </c>
      <c r="B47" s="15"/>
      <c r="C47" s="63"/>
    </row>
    <row r="48" spans="1:3" ht="14.25" customHeight="1">
      <c r="A48" s="11" t="s">
        <v>20</v>
      </c>
      <c r="B48" s="15"/>
      <c r="C48" s="27"/>
    </row>
    <row r="49" spans="1:1" ht="18" customHeight="1">
      <c r="A49" s="28" t="s">
        <v>19</v>
      </c>
    </row>
  </sheetData>
  <mergeCells count="8">
    <mergeCell ref="A1:B1"/>
    <mergeCell ref="C17:E17"/>
    <mergeCell ref="A19:B19"/>
    <mergeCell ref="A3:B3"/>
    <mergeCell ref="A4:B4"/>
    <mergeCell ref="A5:B5"/>
    <mergeCell ref="A8:B8"/>
    <mergeCell ref="A10:B10"/>
  </mergeCells>
  <pageMargins left="0.7" right="0.7" top="0.75" bottom="0.75" header="0.3" footer="0.3"/>
  <pageSetup paperSize="9"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D462EE4E34E04C90B96DD6F432E6AE" ma:contentTypeVersion="13" ma:contentTypeDescription="Create a new document." ma:contentTypeScope="" ma:versionID="0e8c2028326e85a598af7dd4713d2043">
  <xsd:schema xmlns:xsd="http://www.w3.org/2001/XMLSchema" xmlns:xs="http://www.w3.org/2001/XMLSchema" xmlns:p="http://schemas.microsoft.com/office/2006/metadata/properties" xmlns:ns3="ef9e4964-e8ed-4711-bdf0-2dc3aaa46272" xmlns:ns4="64dfc386-9760-443f-93c0-f9f446e78d3b" targetNamespace="http://schemas.microsoft.com/office/2006/metadata/properties" ma:root="true" ma:fieldsID="642543c93d00c6093d40e0c072df2fed" ns3:_="" ns4:_="">
    <xsd:import namespace="ef9e4964-e8ed-4711-bdf0-2dc3aaa46272"/>
    <xsd:import namespace="64dfc386-9760-443f-93c0-f9f446e78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e4964-e8ed-4711-bdf0-2dc3aaa46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fc386-9760-443f-93c0-f9f446e78d3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CF9EE8-4CCA-49AB-A248-DDDA35CD8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938E70-09DC-44EF-B86F-600AF3201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e4964-e8ed-4711-bdf0-2dc3aaa46272"/>
    <ds:schemaRef ds:uri="64dfc386-9760-443f-93c0-f9f446e78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B6AFF4-EC71-4929-869D-9509D314A41B}">
  <ds:schemaRefs>
    <ds:schemaRef ds:uri="http://purl.org/dc/elements/1.1/"/>
    <ds:schemaRef ds:uri="http://schemas.microsoft.com/office/2006/documentManagement/types"/>
    <ds:schemaRef ds:uri="ef9e4964-e8ed-4711-bdf0-2dc3aaa4627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4dfc386-9760-443f-93c0-f9f446e78d3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FT-N058 FANGTIAN</vt:lpstr>
      <vt:lpstr>'FT-N058 FANGTIAN'!Print_Area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2020-11-05T08:29:10Z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0x01010046D462EE4E34E04C90B96DD6F432E6AE</vt:lpwstr>
  </property>
</Properties>
</file>